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leep01\Desktop\temp\"/>
    </mc:Choice>
  </mc:AlternateContent>
  <bookViews>
    <workbookView xWindow="0" yWindow="0" windowWidth="12276" windowHeight="3264"/>
  </bookViews>
  <sheets>
    <sheet name="Inputs" sheetId="2" r:id="rId1"/>
    <sheet name="RH1" sheetId="4" state="hidden" r:id="rId2"/>
    <sheet name="RH2" sheetId="5" state="hidden" r:id="rId3"/>
    <sheet name="dehumidification" sheetId="6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C8" i="6" l="1"/>
  <c r="D4" i="5"/>
  <c r="E33" i="5" s="1"/>
  <c r="D3" i="5"/>
  <c r="D2" i="5"/>
  <c r="E42" i="5" s="1"/>
  <c r="M7" i="5"/>
  <c r="M6" i="5"/>
  <c r="D5" i="4"/>
  <c r="D4" i="4"/>
  <c r="E34" i="4" s="1"/>
  <c r="D3" i="4"/>
  <c r="E22" i="4" s="1"/>
  <c r="M7" i="4"/>
  <c r="M6" i="4"/>
  <c r="M9" i="4" s="1"/>
  <c r="M12" i="4" s="1"/>
  <c r="M13" i="4" s="1"/>
  <c r="M14" i="4" s="1"/>
  <c r="M16" i="4" s="1"/>
  <c r="M9" i="5" l="1"/>
  <c r="M12" i="5" s="1"/>
  <c r="M13" i="5" s="1"/>
  <c r="M14" i="5" s="1"/>
  <c r="M16" i="5" s="1"/>
  <c r="E21" i="5"/>
  <c r="E22" i="5"/>
  <c r="E23" i="4"/>
  <c r="E24" i="4" s="1"/>
  <c r="E25" i="4" s="1"/>
  <c r="E26" i="4" s="1"/>
  <c r="E33" i="4" s="1"/>
  <c r="E35" i="4" s="1"/>
  <c r="E41" i="4" s="1"/>
  <c r="E42" i="4" s="1"/>
  <c r="E43" i="4"/>
  <c r="E23" i="5" l="1"/>
  <c r="E24" i="5" s="1"/>
  <c r="E25" i="5" s="1"/>
  <c r="E32" i="5" s="1"/>
  <c r="E34" i="5" s="1"/>
  <c r="E40" i="5" s="1"/>
  <c r="E41" i="5" s="1"/>
  <c r="E44" i="5" s="1"/>
  <c r="C5" i="6" s="1"/>
  <c r="E45" i="4"/>
  <c r="E9" i="2" l="1"/>
  <c r="E8" i="2"/>
  <c r="C4" i="6"/>
  <c r="C7" i="6" s="1"/>
  <c r="C10" i="6" l="1"/>
  <c r="C11" i="6" s="1"/>
  <c r="C12" i="6" l="1"/>
  <c r="C15" i="2" s="1"/>
  <c r="C14" i="2"/>
  <c r="C13" i="6"/>
  <c r="C14" i="6" s="1"/>
</calcChain>
</file>

<file path=xl/sharedStrings.xml><?xml version="1.0" encoding="utf-8"?>
<sst xmlns="http://schemas.openxmlformats.org/spreadsheetml/2006/main" count="155" uniqueCount="76">
  <si>
    <t>A</t>
  </si>
  <si>
    <t>m</t>
  </si>
  <si>
    <t>Tn</t>
  </si>
  <si>
    <t>T</t>
  </si>
  <si>
    <t>T+tn</t>
  </si>
  <si>
    <t>mxT</t>
  </si>
  <si>
    <t>If temperature between -20to+50°C</t>
  </si>
  <si>
    <t>If temperature between +50°Cto+100°C</t>
  </si>
  <si>
    <t>Present temperature T</t>
  </si>
  <si>
    <t>Present humidity RH1</t>
  </si>
  <si>
    <t>First calculate Pws at T</t>
  </si>
  <si>
    <t>T+Tn</t>
  </si>
  <si>
    <t>(mxT)/(T+Tn)</t>
  </si>
  <si>
    <t>10^(mxT)/(T+Tn)</t>
  </si>
  <si>
    <t>A x 10^(mxT)/(T+Tn)</t>
  </si>
  <si>
    <t>m x T</t>
  </si>
  <si>
    <t>Step 1 : Calculate Saturation Vapour Pressure Pws</t>
  </si>
  <si>
    <t>Step 2 : Calculate vapour pressure Pw in hPa</t>
  </si>
  <si>
    <t>Pw=Pws x RH1 /100</t>
  </si>
  <si>
    <t>Pws=A x 10^(mxT)/(T+Tn) hPa</t>
  </si>
  <si>
    <t>Pw</t>
  </si>
  <si>
    <t>Pws=</t>
  </si>
  <si>
    <t>2.16679 x Pw x 100</t>
  </si>
  <si>
    <t>=</t>
  </si>
  <si>
    <t>(273.15+T)</t>
  </si>
  <si>
    <t>Desired humidity RH2</t>
  </si>
  <si>
    <t>Size of Room</t>
  </si>
  <si>
    <t>Length (m)</t>
  </si>
  <si>
    <t>Width (m)</t>
  </si>
  <si>
    <t>Height (m)</t>
  </si>
  <si>
    <t>or</t>
  </si>
  <si>
    <t>Volume of the room (m3)</t>
  </si>
  <si>
    <t>Step 3 : Calculate Absolute humidity (Ag) in g/m3</t>
  </si>
  <si>
    <t>Ag  = (2.16679 x Pw x 100) / (273.15+T)</t>
  </si>
  <si>
    <t>Temperature (T) - °C</t>
  </si>
  <si>
    <t>Pws</t>
  </si>
  <si>
    <t>RH1</t>
  </si>
  <si>
    <t>RH2</t>
  </si>
  <si>
    <t>Ag2</t>
  </si>
  <si>
    <t>Ag1</t>
  </si>
  <si>
    <t>Ag1-Ag2</t>
  </si>
  <si>
    <t>Volume</t>
  </si>
  <si>
    <t>g/hr</t>
  </si>
  <si>
    <t>ltr/hr</t>
  </si>
  <si>
    <t>ltr/day</t>
  </si>
  <si>
    <t>Dehumidification capacity</t>
  </si>
  <si>
    <t>Results</t>
  </si>
  <si>
    <t>equal 50 or not</t>
  </si>
  <si>
    <t>Note(Prakash)</t>
  </si>
  <si>
    <t>kg/hr</t>
  </si>
  <si>
    <t>kg/day</t>
  </si>
  <si>
    <t>Present humidity (RH%)</t>
  </si>
  <si>
    <t>kg/hr or liter / hour</t>
  </si>
  <si>
    <t>kg/hr or liter / day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</si>
  <si>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</si>
  <si>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°C</t>
  </si>
  <si>
    <t>Method of Calculation</t>
  </si>
  <si>
    <r>
      <t>Absoulte humidity level is calculated in 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for both present humidity level and absolute humidity level</t>
    </r>
  </si>
  <si>
    <t>Thereafter difference of the same is calculated.</t>
  </si>
  <si>
    <t>From this value and the size of the room, dehumidification capacity is calculated</t>
  </si>
  <si>
    <t>Inputs - Please provide values in the highlighted cells</t>
  </si>
  <si>
    <t>Air exchange rate</t>
  </si>
  <si>
    <t>This is ratio of air inflow and outflow. The ratio is generally 1. If you are not sure, leave it as 1</t>
  </si>
  <si>
    <t>Room volume in cubic meter</t>
  </si>
  <si>
    <t>Calculate the volume by multiplying Length x Width x Height in meters</t>
  </si>
  <si>
    <t>Parameter</t>
  </si>
  <si>
    <t>Value</t>
  </si>
  <si>
    <t>Converted value</t>
  </si>
  <si>
    <t>Help</t>
  </si>
  <si>
    <t>Please enter the normal temperature of the area</t>
  </si>
  <si>
    <t>Please enter maximum level of present humidity</t>
  </si>
  <si>
    <t>Please enter the humidity you want to achieve</t>
  </si>
  <si>
    <t>%</t>
  </si>
  <si>
    <t>Air exchange ratio</t>
  </si>
  <si>
    <t>Rev 1, 10 Jul 2015</t>
  </si>
  <si>
    <t>Humidity to be achieved (RH%)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</si>
</sst>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7" formatCode="0.000\ &quot;g/m3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2" xfId="0" applyBorder="1" applyProtection="1"/>
    <xf numFmtId="0" fontId="0" fillId="2" borderId="3" xfId="0" applyFill="1" applyBorder="1" applyProtection="1">
      <protection locked="0"/>
    </xf>
    <xf numFmtId="0" fontId="0" fillId="0" borderId="4" xfId="0" applyBorder="1" applyProtection="1"/>
    <xf numFmtId="0" fontId="0" fillId="0" borderId="0" xfId="0" applyAlignment="1" applyProtection="1">
      <alignment vertical="center" wrapText="1"/>
    </xf>
    <xf numFmtId="0" fontId="0" fillId="0" borderId="3" xfId="0" applyBorder="1" applyProtection="1">
      <protection hidden="1"/>
    </xf>
    <xf numFmtId="0" fontId="0" fillId="0" borderId="5" xfId="0" applyBorder="1" applyProtection="1"/>
    <xf numFmtId="0" fontId="0" fillId="0" borderId="0" xfId="0" applyAlignment="1" applyProtection="1">
      <alignment horizontal="right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2" borderId="12" xfId="0" applyFill="1" applyBorder="1" applyProtection="1">
      <protection locked="0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Alignment="1" applyProtection="1">
      <alignment vertical="center"/>
    </xf>
    <xf numFmtId="164" fontId="0" fillId="2" borderId="19" xfId="1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 wrapText="1"/>
    </xf>
    <xf numFmtId="167" fontId="0" fillId="0" borderId="2" xfId="0" applyNumberFormat="1" applyBorder="1" applyProtection="1"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mperaturemonitoringuae.com/products/dehumidifier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30481</xdr:rowOff>
    </xdr:from>
    <xdr:to>
      <xdr:col>1</xdr:col>
      <xdr:colOff>1273298</xdr:colOff>
      <xdr:row>3</xdr:row>
      <xdr:rowOff>99311</xdr:rowOff>
    </xdr:to>
    <xdr:pic>
      <xdr:nvPicPr>
        <xdr:cNvPr id="3" name="Picture 2" descr="C:\Directories\D\stationery\vackerLLC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0481"/>
          <a:ext cx="1875278" cy="61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>
      <selection activeCell="F8" sqref="F8"/>
    </sheetView>
  </sheetViews>
  <sheetFormatPr defaultRowHeight="14.4" x14ac:dyDescent="0.3"/>
  <cols>
    <col min="1" max="1" width="8.88671875" style="12"/>
    <col min="2" max="2" width="33.6640625" style="12" customWidth="1"/>
    <col min="3" max="3" width="8.88671875" style="12"/>
    <col min="4" max="4" width="4.5546875" style="12" customWidth="1"/>
    <col min="5" max="5" width="12.21875" style="12" customWidth="1"/>
    <col min="6" max="6" width="60.21875" style="12" customWidth="1"/>
    <col min="7" max="16384" width="8.88671875" style="12"/>
  </cols>
  <sheetData>
    <row r="2" spans="2:12" x14ac:dyDescent="0.3">
      <c r="F2" s="23" t="s">
        <v>74</v>
      </c>
    </row>
    <row r="5" spans="2:12" ht="15" thickBot="1" x14ac:dyDescent="0.35">
      <c r="B5" s="11" t="s">
        <v>60</v>
      </c>
    </row>
    <row r="6" spans="2:12" s="16" customFormat="1" ht="30" thickTop="1" thickBot="1" x14ac:dyDescent="0.35">
      <c r="B6" s="24" t="s">
        <v>65</v>
      </c>
      <c r="C6" s="25" t="s">
        <v>66</v>
      </c>
      <c r="D6" s="26"/>
      <c r="E6" s="27" t="s">
        <v>67</v>
      </c>
      <c r="F6" s="28" t="s">
        <v>68</v>
      </c>
    </row>
    <row r="7" spans="2:12" ht="15" thickTop="1" x14ac:dyDescent="0.3">
      <c r="B7" s="29" t="s">
        <v>34</v>
      </c>
      <c r="C7" s="30">
        <v>25</v>
      </c>
      <c r="D7" s="31" t="s">
        <v>55</v>
      </c>
      <c r="E7" s="32"/>
      <c r="F7" s="33" t="s">
        <v>69</v>
      </c>
    </row>
    <row r="8" spans="2:12" x14ac:dyDescent="0.3">
      <c r="B8" s="34" t="s">
        <v>51</v>
      </c>
      <c r="C8" s="18">
        <v>70</v>
      </c>
      <c r="D8" s="19" t="s">
        <v>72</v>
      </c>
      <c r="E8" s="41">
        <f>+'RH1'!E45</f>
        <v>16.113498876162911</v>
      </c>
      <c r="F8" s="35" t="s">
        <v>70</v>
      </c>
    </row>
    <row r="9" spans="2:12" x14ac:dyDescent="0.3">
      <c r="B9" s="34" t="s">
        <v>75</v>
      </c>
      <c r="C9" s="18">
        <v>40</v>
      </c>
      <c r="D9" s="19" t="s">
        <v>72</v>
      </c>
      <c r="E9" s="41">
        <f>+'RH2'!E44</f>
        <v>9.2077136435216609</v>
      </c>
      <c r="F9" s="35" t="s">
        <v>71</v>
      </c>
    </row>
    <row r="10" spans="2:12" ht="16.2" x14ac:dyDescent="0.3">
      <c r="B10" s="34" t="s">
        <v>63</v>
      </c>
      <c r="C10" s="18">
        <v>180</v>
      </c>
      <c r="D10" s="19" t="s">
        <v>54</v>
      </c>
      <c r="E10" s="17"/>
      <c r="F10" s="35" t="s">
        <v>64</v>
      </c>
    </row>
    <row r="11" spans="2:12" s="15" customFormat="1" ht="29.4" customHeight="1" thickBot="1" x14ac:dyDescent="0.35">
      <c r="B11" s="36" t="s">
        <v>73</v>
      </c>
      <c r="C11" s="37">
        <v>1</v>
      </c>
      <c r="D11" s="38"/>
      <c r="E11" s="39"/>
      <c r="F11" s="40" t="s">
        <v>62</v>
      </c>
      <c r="G11" s="20"/>
      <c r="H11" s="20"/>
      <c r="I11" s="20"/>
      <c r="J11" s="20"/>
      <c r="K11" s="20"/>
      <c r="L11" s="20"/>
    </row>
    <row r="12" spans="2:12" ht="15" thickTop="1" x14ac:dyDescent="0.3">
      <c r="D12" s="13"/>
      <c r="E12" s="13"/>
      <c r="F12" s="13"/>
      <c r="G12" s="13"/>
      <c r="H12" s="13"/>
      <c r="I12" s="13"/>
      <c r="J12" s="13"/>
      <c r="K12" s="13"/>
      <c r="L12" s="13"/>
    </row>
    <row r="13" spans="2:12" x14ac:dyDescent="0.3">
      <c r="B13" s="11" t="s">
        <v>46</v>
      </c>
    </row>
    <row r="14" spans="2:12" x14ac:dyDescent="0.3">
      <c r="B14" s="17" t="s">
        <v>45</v>
      </c>
      <c r="C14" s="21">
        <f>dehumidification!C11</f>
        <v>1.2430413418754251</v>
      </c>
      <c r="D14" s="22" t="s">
        <v>52</v>
      </c>
      <c r="E14" s="19"/>
    </row>
    <row r="15" spans="2:12" x14ac:dyDescent="0.3">
      <c r="B15" s="17"/>
      <c r="C15" s="21">
        <f>dehumidification!C12</f>
        <v>29.832992205010203</v>
      </c>
      <c r="D15" s="22" t="s">
        <v>53</v>
      </c>
      <c r="E15" s="19"/>
    </row>
    <row r="17" spans="2:2" x14ac:dyDescent="0.3">
      <c r="B17" s="11" t="s">
        <v>56</v>
      </c>
    </row>
    <row r="18" spans="2:2" ht="16.2" x14ac:dyDescent="0.3">
      <c r="B18" s="12" t="s">
        <v>57</v>
      </c>
    </row>
    <row r="19" spans="2:2" x14ac:dyDescent="0.3">
      <c r="B19" s="12" t="s">
        <v>58</v>
      </c>
    </row>
    <row r="20" spans="2:2" x14ac:dyDescent="0.3">
      <c r="B20" s="12" t="s">
        <v>59</v>
      </c>
    </row>
  </sheetData>
  <sheetProtection algorithmName="SHA-512" hashValue="wcHKncs54X/Xq0SyJkyw1JDAwyKX0DZAIoEaaULqsvJF3qDJD4/9Icd1yxaRG1KBXlt87prYmf5h0LVft/FmBg==" saltValue="RJoi0HMELHmnKb0tuO8p/A==" spinCount="100000" sheet="1" objects="1" scenarios="1"/>
  <mergeCells count="1">
    <mergeCell ref="C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opLeftCell="P1" workbookViewId="0">
      <selection activeCell="Q14" sqref="Q14"/>
    </sheetView>
  </sheetViews>
  <sheetFormatPr defaultRowHeight="14.4" x14ac:dyDescent="0.3"/>
  <cols>
    <col min="1" max="1" width="24" style="1" hidden="1" customWidth="1"/>
    <col min="2" max="15" width="0" style="1" hidden="1" customWidth="1"/>
    <col min="16" max="16384" width="8.88671875" style="1"/>
  </cols>
  <sheetData>
    <row r="2" spans="1:15" x14ac:dyDescent="0.3">
      <c r="L2" s="1" t="s">
        <v>0</v>
      </c>
      <c r="M2" s="1" t="s">
        <v>1</v>
      </c>
      <c r="N2" s="1" t="s">
        <v>2</v>
      </c>
      <c r="O2" s="1" t="s">
        <v>3</v>
      </c>
    </row>
    <row r="3" spans="1:15" x14ac:dyDescent="0.3">
      <c r="A3" s="1" t="s">
        <v>8</v>
      </c>
      <c r="D3" s="2">
        <f>+Inputs!C7</f>
        <v>25</v>
      </c>
      <c r="L3" s="1">
        <v>6.116441</v>
      </c>
      <c r="M3" s="1">
        <v>7.591386</v>
      </c>
      <c r="N3" s="1">
        <v>240.72630000000001</v>
      </c>
      <c r="O3" s="1">
        <v>20</v>
      </c>
    </row>
    <row r="4" spans="1:15" x14ac:dyDescent="0.3">
      <c r="A4" s="1" t="s">
        <v>9</v>
      </c>
      <c r="D4" s="2">
        <f>+Inputs!C8</f>
        <v>70</v>
      </c>
    </row>
    <row r="5" spans="1:15" x14ac:dyDescent="0.3">
      <c r="A5" s="3" t="s">
        <v>25</v>
      </c>
      <c r="B5" s="3"/>
      <c r="C5" s="3"/>
      <c r="D5" s="4">
        <f>+Inputs!C9</f>
        <v>40</v>
      </c>
      <c r="E5" s="3"/>
    </row>
    <row r="6" spans="1:15" x14ac:dyDescent="0.3">
      <c r="A6" s="1" t="s">
        <v>26</v>
      </c>
      <c r="D6" s="2"/>
      <c r="L6" s="1" t="s">
        <v>5</v>
      </c>
      <c r="M6" s="1">
        <f>+M3*O3</f>
        <v>151.82772</v>
      </c>
    </row>
    <row r="7" spans="1:15" x14ac:dyDescent="0.3">
      <c r="B7" s="1" t="s">
        <v>27</v>
      </c>
      <c r="D7" s="2"/>
      <c r="L7" s="1" t="s">
        <v>4</v>
      </c>
      <c r="M7" s="1">
        <f>+N3+O3</f>
        <v>260.72630000000004</v>
      </c>
    </row>
    <row r="8" spans="1:15" x14ac:dyDescent="0.3">
      <c r="B8" s="1" t="s">
        <v>28</v>
      </c>
      <c r="D8" s="2"/>
    </row>
    <row r="9" spans="1:15" x14ac:dyDescent="0.3">
      <c r="B9" s="1" t="s">
        <v>29</v>
      </c>
      <c r="D9" s="2"/>
      <c r="L9" s="3" t="s">
        <v>5</v>
      </c>
      <c r="M9" s="1">
        <f>+M6/M7</f>
        <v>0.58232606376878737</v>
      </c>
    </row>
    <row r="10" spans="1:15" x14ac:dyDescent="0.3">
      <c r="A10" s="1" t="s">
        <v>30</v>
      </c>
      <c r="D10" s="2"/>
      <c r="L10" s="1" t="s">
        <v>4</v>
      </c>
    </row>
    <row r="11" spans="1:15" x14ac:dyDescent="0.3">
      <c r="A11" s="1" t="s">
        <v>31</v>
      </c>
      <c r="D11" s="2"/>
    </row>
    <row r="12" spans="1:15" x14ac:dyDescent="0.3">
      <c r="M12" s="1">
        <f>10^M9</f>
        <v>3.822311382912742</v>
      </c>
    </row>
    <row r="13" spans="1:15" x14ac:dyDescent="0.3">
      <c r="A13" s="5" t="s">
        <v>16</v>
      </c>
      <c r="I13" s="6" t="s">
        <v>48</v>
      </c>
      <c r="M13" s="1">
        <f>+L3*M12</f>
        <v>23.378942057214193</v>
      </c>
    </row>
    <row r="14" spans="1:15" x14ac:dyDescent="0.3">
      <c r="E14" s="7" t="s">
        <v>0</v>
      </c>
      <c r="F14" s="7" t="s">
        <v>1</v>
      </c>
      <c r="G14" s="7" t="s">
        <v>2</v>
      </c>
      <c r="M14" s="1">
        <f>+M13*80/100</f>
        <v>18.703153645771355</v>
      </c>
    </row>
    <row r="15" spans="1:15" x14ac:dyDescent="0.3">
      <c r="A15" s="1" t="s">
        <v>6</v>
      </c>
      <c r="E15" s="7">
        <v>6.116441</v>
      </c>
      <c r="F15" s="7">
        <v>7.591386</v>
      </c>
      <c r="G15" s="7">
        <v>240.72630000000001</v>
      </c>
      <c r="I15" s="8" t="s">
        <v>47</v>
      </c>
    </row>
    <row r="16" spans="1:15" x14ac:dyDescent="0.3">
      <c r="A16" s="1" t="s">
        <v>7</v>
      </c>
      <c r="E16" s="7">
        <v>6.004918</v>
      </c>
      <c r="F16" s="7">
        <v>7.337936</v>
      </c>
      <c r="G16" s="7">
        <v>229.39750000000001</v>
      </c>
      <c r="I16" s="8" t="s">
        <v>47</v>
      </c>
      <c r="M16" s="1">
        <f>2.16679*M14*100/(273.15+O3)</f>
        <v>13.824255940003727</v>
      </c>
    </row>
    <row r="18" spans="1:5" x14ac:dyDescent="0.3">
      <c r="B18" s="9" t="s">
        <v>19</v>
      </c>
    </row>
    <row r="21" spans="1:5" x14ac:dyDescent="0.3">
      <c r="B21" s="1" t="s">
        <v>10</v>
      </c>
    </row>
    <row r="22" spans="1:5" x14ac:dyDescent="0.3">
      <c r="B22" s="1" t="s">
        <v>15</v>
      </c>
      <c r="D22" s="10" t="s">
        <v>23</v>
      </c>
      <c r="E22" s="1">
        <f>+F15*D3</f>
        <v>189.78465</v>
      </c>
    </row>
    <row r="23" spans="1:5" x14ac:dyDescent="0.3">
      <c r="B23" s="1" t="s">
        <v>11</v>
      </c>
      <c r="D23" s="10" t="s">
        <v>23</v>
      </c>
      <c r="E23" s="1">
        <f>+G15+D3</f>
        <v>265.72630000000004</v>
      </c>
    </row>
    <row r="24" spans="1:5" x14ac:dyDescent="0.3">
      <c r="B24" s="1" t="s">
        <v>12</v>
      </c>
      <c r="D24" s="10" t="s">
        <v>23</v>
      </c>
      <c r="E24" s="1">
        <f>+E22/E23</f>
        <v>0.71421101336224513</v>
      </c>
    </row>
    <row r="25" spans="1:5" x14ac:dyDescent="0.3">
      <c r="B25" s="1" t="s">
        <v>13</v>
      </c>
      <c r="D25" s="10" t="s">
        <v>23</v>
      </c>
      <c r="E25" s="1">
        <f>10^E24</f>
        <v>5.1785838590982207</v>
      </c>
    </row>
    <row r="26" spans="1:5" x14ac:dyDescent="0.3">
      <c r="A26" s="1" t="s">
        <v>21</v>
      </c>
      <c r="B26" s="1" t="s">
        <v>14</v>
      </c>
      <c r="D26" s="10" t="s">
        <v>23</v>
      </c>
      <c r="E26" s="1">
        <f>+E15*E25</f>
        <v>31.674502637726579</v>
      </c>
    </row>
    <row r="29" spans="1:5" x14ac:dyDescent="0.3">
      <c r="A29" s="5" t="s">
        <v>17</v>
      </c>
    </row>
    <row r="31" spans="1:5" x14ac:dyDescent="0.3">
      <c r="B31" s="9" t="s">
        <v>18</v>
      </c>
    </row>
    <row r="33" spans="1:5" x14ac:dyDescent="0.3">
      <c r="B33" s="1" t="s">
        <v>35</v>
      </c>
      <c r="D33" s="10" t="s">
        <v>23</v>
      </c>
      <c r="E33" s="1">
        <f>+E26</f>
        <v>31.674502637726579</v>
      </c>
    </row>
    <row r="34" spans="1:5" x14ac:dyDescent="0.3">
      <c r="B34" s="1" t="s">
        <v>36</v>
      </c>
      <c r="D34" s="10" t="s">
        <v>23</v>
      </c>
      <c r="E34" s="1">
        <f>+D4</f>
        <v>70</v>
      </c>
    </row>
    <row r="35" spans="1:5" x14ac:dyDescent="0.3">
      <c r="B35" s="1" t="s">
        <v>20</v>
      </c>
      <c r="D35" s="10" t="s">
        <v>23</v>
      </c>
      <c r="E35" s="1">
        <f>+E33*E34/100</f>
        <v>22.172151846408607</v>
      </c>
    </row>
    <row r="38" spans="1:5" x14ac:dyDescent="0.3">
      <c r="A38" s="5" t="s">
        <v>32</v>
      </c>
    </row>
    <row r="40" spans="1:5" x14ac:dyDescent="0.3">
      <c r="B40" s="1" t="s">
        <v>33</v>
      </c>
    </row>
    <row r="41" spans="1:5" x14ac:dyDescent="0.3">
      <c r="B41" s="1" t="s">
        <v>20</v>
      </c>
      <c r="D41" s="10" t="s">
        <v>23</v>
      </c>
      <c r="E41" s="1">
        <f>+E35</f>
        <v>22.172151846408607</v>
      </c>
    </row>
    <row r="42" spans="1:5" x14ac:dyDescent="0.3">
      <c r="B42" s="1" t="s">
        <v>22</v>
      </c>
      <c r="D42" s="10" t="s">
        <v>23</v>
      </c>
      <c r="E42" s="1">
        <f>2.16679*E41*100</f>
        <v>4804.2396899279711</v>
      </c>
    </row>
    <row r="43" spans="1:5" x14ac:dyDescent="0.3">
      <c r="B43" s="1" t="s">
        <v>24</v>
      </c>
      <c r="D43" s="10" t="s">
        <v>23</v>
      </c>
      <c r="E43" s="1">
        <f>273.15+D3</f>
        <v>298.14999999999998</v>
      </c>
    </row>
    <row r="45" spans="1:5" x14ac:dyDescent="0.3">
      <c r="B45" s="1" t="s">
        <v>39</v>
      </c>
      <c r="D45" s="10" t="s">
        <v>23</v>
      </c>
      <c r="E45" s="1">
        <f>+E42/E43</f>
        <v>16.113498876162911</v>
      </c>
    </row>
  </sheetData>
  <sheetProtection algorithmName="SHA-512" hashValue="wxWWRZN5s2DNM65bIt369x695pq4e38A1QDszORGW93/65na+Bv4FZ7WOSCpuldlv1eoIBbe05hm7nLANx7asQ==" saltValue="8AfC+xzcWzHTlgLkw9n2+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topLeftCell="Q1" workbookViewId="0">
      <selection activeCell="S13" sqref="S13"/>
    </sheetView>
  </sheetViews>
  <sheetFormatPr defaultRowHeight="14.4" x14ac:dyDescent="0.3"/>
  <cols>
    <col min="1" max="16" width="0" style="1" hidden="1" customWidth="1"/>
    <col min="17" max="16384" width="8.88671875" style="1"/>
  </cols>
  <sheetData>
    <row r="2" spans="1:15" x14ac:dyDescent="0.3">
      <c r="A2" s="1" t="s">
        <v>8</v>
      </c>
      <c r="D2" s="2">
        <f>+Inputs!C7</f>
        <v>25</v>
      </c>
      <c r="L2" s="1" t="s">
        <v>0</v>
      </c>
      <c r="M2" s="1" t="s">
        <v>1</v>
      </c>
      <c r="N2" s="1" t="s">
        <v>2</v>
      </c>
      <c r="O2" s="1" t="s">
        <v>3</v>
      </c>
    </row>
    <row r="3" spans="1:15" x14ac:dyDescent="0.3">
      <c r="A3" s="1" t="s">
        <v>9</v>
      </c>
      <c r="D3" s="2">
        <f>+Inputs!C8</f>
        <v>70</v>
      </c>
      <c r="L3" s="1">
        <v>6.116441</v>
      </c>
      <c r="M3" s="1">
        <v>7.591386</v>
      </c>
      <c r="N3" s="1">
        <v>240.72630000000001</v>
      </c>
      <c r="O3" s="1">
        <v>20</v>
      </c>
    </row>
    <row r="4" spans="1:15" x14ac:dyDescent="0.3">
      <c r="A4" s="3" t="s">
        <v>25</v>
      </c>
      <c r="B4" s="3"/>
      <c r="C4" s="3"/>
      <c r="D4" s="4">
        <f>+Inputs!C9</f>
        <v>40</v>
      </c>
      <c r="E4" s="3"/>
    </row>
    <row r="5" spans="1:15" x14ac:dyDescent="0.3">
      <c r="A5" s="1" t="s">
        <v>26</v>
      </c>
      <c r="D5" s="2"/>
    </row>
    <row r="6" spans="1:15" x14ac:dyDescent="0.3">
      <c r="B6" s="1" t="s">
        <v>27</v>
      </c>
      <c r="D6" s="2"/>
      <c r="L6" s="1" t="s">
        <v>5</v>
      </c>
      <c r="M6" s="1">
        <f>+M3*O3</f>
        <v>151.82772</v>
      </c>
    </row>
    <row r="7" spans="1:15" x14ac:dyDescent="0.3">
      <c r="B7" s="1" t="s">
        <v>28</v>
      </c>
      <c r="D7" s="2"/>
      <c r="L7" s="1" t="s">
        <v>4</v>
      </c>
      <c r="M7" s="1">
        <f>+N3+O3</f>
        <v>260.72630000000004</v>
      </c>
    </row>
    <row r="8" spans="1:15" x14ac:dyDescent="0.3">
      <c r="B8" s="1" t="s">
        <v>29</v>
      </c>
      <c r="D8" s="2"/>
    </row>
    <row r="9" spans="1:15" x14ac:dyDescent="0.3">
      <c r="A9" s="1" t="s">
        <v>30</v>
      </c>
      <c r="D9" s="2"/>
      <c r="L9" s="3" t="s">
        <v>5</v>
      </c>
      <c r="M9" s="1">
        <f>+M6/M7</f>
        <v>0.58232606376878737</v>
      </c>
    </row>
    <row r="10" spans="1:15" x14ac:dyDescent="0.3">
      <c r="A10" s="1" t="s">
        <v>31</v>
      </c>
      <c r="D10" s="2"/>
      <c r="L10" s="1" t="s">
        <v>4</v>
      </c>
    </row>
    <row r="12" spans="1:15" x14ac:dyDescent="0.3">
      <c r="A12" s="5" t="s">
        <v>16</v>
      </c>
      <c r="M12" s="1">
        <f>10^M9</f>
        <v>3.822311382912742</v>
      </c>
    </row>
    <row r="13" spans="1:15" x14ac:dyDescent="0.3">
      <c r="E13" s="7" t="s">
        <v>0</v>
      </c>
      <c r="F13" s="7" t="s">
        <v>1</v>
      </c>
      <c r="G13" s="7" t="s">
        <v>2</v>
      </c>
      <c r="M13" s="1">
        <f>+L3*M12</f>
        <v>23.378942057214193</v>
      </c>
    </row>
    <row r="14" spans="1:15" x14ac:dyDescent="0.3">
      <c r="A14" s="1" t="s">
        <v>6</v>
      </c>
      <c r="E14" s="7">
        <v>6.116441</v>
      </c>
      <c r="F14" s="7">
        <v>7.591386</v>
      </c>
      <c r="G14" s="7">
        <v>240.72630000000001</v>
      </c>
      <c r="M14" s="1">
        <f>+M13*80/100</f>
        <v>18.703153645771355</v>
      </c>
    </row>
    <row r="15" spans="1:15" x14ac:dyDescent="0.3">
      <c r="A15" s="1" t="s">
        <v>7</v>
      </c>
      <c r="E15" s="7">
        <v>6.004918</v>
      </c>
      <c r="F15" s="7">
        <v>7.337936</v>
      </c>
      <c r="G15" s="7">
        <v>229.39750000000001</v>
      </c>
    </row>
    <row r="16" spans="1:15" x14ac:dyDescent="0.3">
      <c r="M16" s="1">
        <f>2.16679*M14*100/(273.15+O3)</f>
        <v>13.824255940003727</v>
      </c>
    </row>
    <row r="17" spans="1:5" x14ac:dyDescent="0.3">
      <c r="B17" s="9" t="s">
        <v>19</v>
      </c>
    </row>
    <row r="20" spans="1:5" x14ac:dyDescent="0.3">
      <c r="B20" s="1" t="s">
        <v>10</v>
      </c>
    </row>
    <row r="21" spans="1:5" x14ac:dyDescent="0.3">
      <c r="B21" s="1" t="s">
        <v>15</v>
      </c>
      <c r="D21" s="10" t="s">
        <v>23</v>
      </c>
      <c r="E21" s="1">
        <f>+F14*D2</f>
        <v>189.78465</v>
      </c>
    </row>
    <row r="22" spans="1:5" x14ac:dyDescent="0.3">
      <c r="B22" s="1" t="s">
        <v>11</v>
      </c>
      <c r="D22" s="10" t="s">
        <v>23</v>
      </c>
      <c r="E22" s="1">
        <f>+G14+D2</f>
        <v>265.72630000000004</v>
      </c>
    </row>
    <row r="23" spans="1:5" x14ac:dyDescent="0.3">
      <c r="B23" s="1" t="s">
        <v>12</v>
      </c>
      <c r="D23" s="10" t="s">
        <v>23</v>
      </c>
      <c r="E23" s="1">
        <f>+E21/E22</f>
        <v>0.71421101336224513</v>
      </c>
    </row>
    <row r="24" spans="1:5" x14ac:dyDescent="0.3">
      <c r="B24" s="1" t="s">
        <v>13</v>
      </c>
      <c r="D24" s="10" t="s">
        <v>23</v>
      </c>
      <c r="E24" s="1">
        <f>10^E23</f>
        <v>5.1785838590982207</v>
      </c>
    </row>
    <row r="25" spans="1:5" x14ac:dyDescent="0.3">
      <c r="A25" s="1" t="s">
        <v>21</v>
      </c>
      <c r="B25" s="1" t="s">
        <v>14</v>
      </c>
      <c r="D25" s="10" t="s">
        <v>23</v>
      </c>
      <c r="E25" s="1">
        <f>+E14*E24</f>
        <v>31.674502637726579</v>
      </c>
    </row>
    <row r="28" spans="1:5" x14ac:dyDescent="0.3">
      <c r="A28" s="5" t="s">
        <v>17</v>
      </c>
    </row>
    <row r="30" spans="1:5" x14ac:dyDescent="0.3">
      <c r="B30" s="9" t="s">
        <v>18</v>
      </c>
    </row>
    <row r="32" spans="1:5" x14ac:dyDescent="0.3">
      <c r="B32" s="1" t="s">
        <v>35</v>
      </c>
      <c r="D32" s="10" t="s">
        <v>23</v>
      </c>
      <c r="E32" s="1">
        <f>+E25</f>
        <v>31.674502637726579</v>
      </c>
    </row>
    <row r="33" spans="1:5" x14ac:dyDescent="0.3">
      <c r="B33" s="1" t="s">
        <v>37</v>
      </c>
      <c r="D33" s="10" t="s">
        <v>23</v>
      </c>
      <c r="E33" s="1">
        <f>+D4</f>
        <v>40</v>
      </c>
    </row>
    <row r="34" spans="1:5" x14ac:dyDescent="0.3">
      <c r="B34" s="1" t="s">
        <v>20</v>
      </c>
      <c r="D34" s="10" t="s">
        <v>23</v>
      </c>
      <c r="E34" s="1">
        <f>+E32*E33/100</f>
        <v>12.669801055090632</v>
      </c>
    </row>
    <row r="37" spans="1:5" x14ac:dyDescent="0.3">
      <c r="A37" s="5" t="s">
        <v>32</v>
      </c>
    </row>
    <row r="39" spans="1:5" x14ac:dyDescent="0.3">
      <c r="B39" s="1" t="s">
        <v>33</v>
      </c>
    </row>
    <row r="40" spans="1:5" x14ac:dyDescent="0.3">
      <c r="B40" s="1" t="s">
        <v>20</v>
      </c>
      <c r="D40" s="10" t="s">
        <v>23</v>
      </c>
      <c r="E40" s="1">
        <f>+E34</f>
        <v>12.669801055090632</v>
      </c>
    </row>
    <row r="41" spans="1:5" x14ac:dyDescent="0.3">
      <c r="B41" s="1" t="s">
        <v>22</v>
      </c>
      <c r="D41" s="10" t="s">
        <v>23</v>
      </c>
      <c r="E41" s="1">
        <f>2.16679*E40*100</f>
        <v>2745.2798228159832</v>
      </c>
    </row>
    <row r="42" spans="1:5" x14ac:dyDescent="0.3">
      <c r="B42" s="1" t="s">
        <v>24</v>
      </c>
      <c r="D42" s="10" t="s">
        <v>23</v>
      </c>
      <c r="E42" s="1">
        <f>273.15+D2</f>
        <v>298.14999999999998</v>
      </c>
    </row>
    <row r="44" spans="1:5" x14ac:dyDescent="0.3">
      <c r="B44" s="1" t="s">
        <v>38</v>
      </c>
      <c r="D44" s="10" t="s">
        <v>23</v>
      </c>
      <c r="E44" s="1">
        <f>+E41/E42</f>
        <v>9.2077136435216609</v>
      </c>
    </row>
  </sheetData>
  <sheetProtection algorithmName="SHA-512" hashValue="47mBQWrAK7c4R33l798cXuidhSYwOe/9HwFaVsWQfN8iYmbIhjLMf/9jYN1NOvp8hfVjFSjtMPWj7ecxvSQQvQ==" saltValue="82KJBw7OiOpxz1bXIy8Cr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topLeftCell="I4" workbookViewId="0">
      <selection activeCell="I4" sqref="A1:XFD1048576"/>
    </sheetView>
  </sheetViews>
  <sheetFormatPr defaultRowHeight="14.4" x14ac:dyDescent="0.3"/>
  <cols>
    <col min="1" max="4" width="8.88671875" style="1" hidden="1" customWidth="1"/>
    <col min="5" max="5" width="41.33203125" style="1" hidden="1" customWidth="1"/>
    <col min="6" max="7" width="8.88671875" style="1" hidden="1" customWidth="1"/>
    <col min="8" max="8" width="0" style="1" hidden="1" customWidth="1"/>
    <col min="9" max="16384" width="8.88671875" style="1"/>
  </cols>
  <sheetData>
    <row r="3" spans="2:6" s="1" customFormat="1" x14ac:dyDescent="0.3">
      <c r="B3" s="1" t="s">
        <v>40</v>
      </c>
    </row>
    <row r="4" spans="2:6" s="1" customFormat="1" x14ac:dyDescent="0.3">
      <c r="B4" s="1" t="s">
        <v>39</v>
      </c>
      <c r="C4" s="1">
        <f>+'RH1'!E45</f>
        <v>16.113498876162911</v>
      </c>
    </row>
    <row r="5" spans="2:6" s="1" customFormat="1" x14ac:dyDescent="0.3">
      <c r="B5" s="1" t="s">
        <v>38</v>
      </c>
      <c r="C5" s="1">
        <f>+'RH2'!E44</f>
        <v>9.2077136435216609</v>
      </c>
    </row>
    <row r="7" spans="2:6" s="1" customFormat="1" x14ac:dyDescent="0.3">
      <c r="B7" s="1" t="s">
        <v>40</v>
      </c>
      <c r="C7" s="1">
        <f>+C4-C5</f>
        <v>6.9057852326412501</v>
      </c>
    </row>
    <row r="8" spans="2:6" s="1" customFormat="1" x14ac:dyDescent="0.3">
      <c r="B8" s="1" t="s">
        <v>41</v>
      </c>
      <c r="C8" s="1">
        <f>+Inputs!C10</f>
        <v>180</v>
      </c>
    </row>
    <row r="9" spans="2:6" s="1" customFormat="1" x14ac:dyDescent="0.3">
      <c r="B9" s="14" t="s">
        <v>61</v>
      </c>
      <c r="C9" s="1">
        <f>Inputs!C11</f>
        <v>1</v>
      </c>
    </row>
    <row r="10" spans="2:6" s="1" customFormat="1" x14ac:dyDescent="0.3">
      <c r="C10" s="1">
        <f>+C7*C8*C9</f>
        <v>1243.0413418754251</v>
      </c>
      <c r="E10" s="1" t="s">
        <v>45</v>
      </c>
      <c r="F10" s="1" t="s">
        <v>42</v>
      </c>
    </row>
    <row r="11" spans="2:6" s="1" customFormat="1" x14ac:dyDescent="0.3">
      <c r="C11" s="9">
        <f>C10/1000</f>
        <v>1.2430413418754251</v>
      </c>
      <c r="D11" s="9"/>
      <c r="E11" s="9"/>
      <c r="F11" s="9" t="s">
        <v>49</v>
      </c>
    </row>
    <row r="12" spans="2:6" s="1" customFormat="1" x14ac:dyDescent="0.3">
      <c r="C12" s="9">
        <f>C11*24</f>
        <v>29.832992205010203</v>
      </c>
      <c r="D12" s="9"/>
      <c r="E12" s="9"/>
      <c r="F12" s="9" t="s">
        <v>50</v>
      </c>
    </row>
    <row r="13" spans="2:6" s="1" customFormat="1" x14ac:dyDescent="0.3">
      <c r="C13" s="9">
        <f>+C10*0.001</f>
        <v>1.2430413418754251</v>
      </c>
      <c r="D13" s="9" t="s">
        <v>43</v>
      </c>
      <c r="E13" s="9" t="s">
        <v>45</v>
      </c>
      <c r="F13" s="9" t="s">
        <v>43</v>
      </c>
    </row>
    <row r="14" spans="2:6" s="1" customFormat="1" x14ac:dyDescent="0.3">
      <c r="C14" s="9">
        <f>+C13*24</f>
        <v>29.832992205010203</v>
      </c>
      <c r="D14" s="9" t="s">
        <v>44</v>
      </c>
      <c r="E14" s="9" t="s">
        <v>45</v>
      </c>
      <c r="F14" s="9" t="s">
        <v>44</v>
      </c>
    </row>
  </sheetData>
  <sheetProtection algorithmName="SHA-512" hashValue="mN1Dwc4ar/RLXOsnP+fsMEb7TgiQ/xKTYtPH7RbXlVgG8rVk5OPJ4HWS5lrV8JgPRZwoCLBZpoMORM/YAEI3iw==" saltValue="iqsBddpoPyZcNBlmqIR0H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</vt:lpstr>
      <vt:lpstr>RH1</vt:lpstr>
      <vt:lpstr>RH2</vt:lpstr>
      <vt:lpstr>dehumidification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Dileep PS.</dc:creator>
  <cp:lastModifiedBy>Dileep PS.</cp:lastModifiedBy>
  <dcterms:created xsi:type="dcterms:W3CDTF">2015-06-22T14:06:01Z</dcterms:created>
  <dcterms:modified xsi:type="dcterms:W3CDTF">2015-07-10T09:51:27Z</dcterms:modified>
</cp:coreProperties>
</file>